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<sst xmlns="http://schemas.openxmlformats.org/spreadsheetml/2006/main" count="24" uniqueCount="24">
  <si>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</si>
  <si>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</si>
  <si>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</si>
  <si>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</si>
  <si>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</si>
  <si>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</si>
  <si>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</si>
  <si>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</si>
  <si>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</si>
  <si>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</si>
  <si>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</si>
  <si>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</si>
  <si>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</si>
  <si>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</si>
  <si>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Exercice clos au :</t>
  </si>
  <si>
    <t>Durée de l'exercice (en mois)</t>
  </si>
  <si>
    <r>
      <t>Retraite</t>
    </r>
    <r>
      <rPr>
        <b/>
        <sz val="10"/>
        <color indexed="10"/>
        <rFont val="Calibri"/>
        <family val="2"/>
      </rPr>
      <t xml:space="preserve"> (1)</t>
    </r>
  </si>
  <si>
    <r>
      <t>(1)</t>
    </r>
    <r>
      <rPr>
        <b/>
        <sz val="10"/>
        <rFont val="Calibri"/>
        <family val="2"/>
      </rPr>
      <t xml:space="preserve"> Limite réduite des sommes éventuellement versées au titre du PERCO</t>
    </r>
  </si>
  <si>
    <t>En cas de cessation d'activité et lorsque la durée de l'exercice est inférieur à 12 mois,  le plafond de la sécurité sociale est réduit prorata temporis (BOI-BIC-CHG-40-50-40-20, n°140)</t>
  </si>
  <si>
    <t>Loi Madelin - Cotisations de l'exploitant- GRILLE DE CALCUL EXERCICE 2019</t>
  </si>
  <si>
    <t>Plafond Sécurité Sociale 2019</t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</si>
  <si>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BU et BZ/2035A)</t>
    </r>
  </si>
  <si>
    <r>
      <t xml:space="preserve">Bénéfice ou </t>
    </r>
    <r>
      <rPr>
        <b/>
        <sz val="10"/>
        <color indexed="10"/>
        <rFont val="Calibri"/>
        <family val="2"/>
      </rPr>
      <t>(</t>
    </r>
    <r>
      <rPr>
        <b/>
        <sz val="10"/>
        <color indexed="10"/>
        <rFont val="Calibri"/>
        <family val="2"/>
      </rPr>
      <t>d</t>
    </r>
    <r>
      <rPr>
        <b/>
        <sz val="10"/>
        <color indexed="10"/>
        <rFont val="Calibri"/>
        <family val="2"/>
      </rPr>
      <t>éficit 2019</t>
    </r>
    <r>
      <rPr>
        <b/>
        <sz val="10"/>
        <rFont val="Calibri"/>
        <family val="2"/>
      </rPr>
      <t xml:space="preserve"> : </t>
    </r>
    <r>
      <rPr>
        <b/>
        <sz val="10"/>
        <color indexed="10"/>
        <rFont val="Calibri"/>
        <family val="2"/>
      </rPr>
      <t>mettre un moins devant le chiffre)</t>
    </r>
  </si>
  <si>
    <r>
      <t xml:space="preserve">Divers à déduire </t>
    </r>
    <r>
      <rPr>
        <b/>
        <sz val="10"/>
        <color indexed="10"/>
        <rFont val="Calibri"/>
        <family val="2"/>
      </rPr>
      <t>(ligne 43/2035B), éxonération sur le bénéfice ZFU-ZRR cases CS et AW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</si>
</sst>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1]_-;\-* #,##0.00\ [$€-1]_-;_-* &quot;-&quot;??\ [$€-1]_-"/>
    <numFmt numFmtId="168" formatCode="_-* #,##0.00\ [$€-1]_-;\-* #,##0.00\ [$€-1]_-;_-* &quot;-&quot;??\ [$€-1]_-;_-@_-"/>
    <numFmt numFmtId="169" formatCode="_-* #,##0\ [$€-1]_-;\-* #,##0\ [$€-1]_-;_-* &quot;-&quot;??\ [$€-1]_-"/>
    <numFmt numFmtId="170" formatCode="_-* #,##0\ [$€-1]_-;\-* #,##0\ [$€-1]_-;_-* &quot;-&quot;??\ [$€-1]_-;_-@_-"/>
    <numFmt numFmtId="171" formatCode="#,##0\ &quot;€&quot;"/>
    <numFmt numFmtId="172" formatCode="[$-40C]dddd\ d\ mmmm\ yyyy"/>
    <numFmt numFmtId="173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color indexed="14"/>
      <name val="Calibri"/>
      <family val="2"/>
    </font>
    <font>
      <sz val="1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4"/>
      <name val="Calibri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33CC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22" fillId="0" borderId="0" xfId="49" applyFont="1" applyProtection="1">
      <alignment/>
      <protection hidden="1"/>
    </xf>
    <xf numFmtId="0" fontId="3" fillId="0" borderId="0" xfId="49" applyFont="1" applyAlignment="1" applyProtection="1">
      <alignment horizontal="right"/>
      <protection hidden="1"/>
    </xf>
    <xf numFmtId="17" fontId="3" fillId="0" borderId="0" xfId="49" applyNumberFormat="1" applyFont="1" applyAlignment="1" applyProtection="1" quotePrefix="1">
      <alignment horizontal="right"/>
      <protection hidden="1"/>
    </xf>
    <xf numFmtId="0" fontId="0" fillId="0" borderId="0" xfId="0" applyFont="1" applyAlignment="1">
      <alignment/>
    </xf>
    <xf numFmtId="0" fontId="3" fillId="0" borderId="0" xfId="49" applyFont="1" applyProtection="1">
      <alignment/>
      <protection hidden="1"/>
    </xf>
    <xf numFmtId="0" fontId="22" fillId="0" borderId="0" xfId="49" applyFont="1" applyProtection="1">
      <alignment/>
      <protection locked="0"/>
    </xf>
    <xf numFmtId="0" fontId="22" fillId="0" borderId="0" xfId="49" applyFont="1" applyFill="1" applyProtection="1">
      <alignment/>
      <protection locked="0"/>
    </xf>
    <xf numFmtId="166" fontId="22" fillId="33" borderId="0" xfId="49" applyNumberFormat="1" applyFont="1" applyFill="1" applyProtection="1">
      <alignment/>
      <protection locked="0"/>
    </xf>
    <xf numFmtId="0" fontId="22" fillId="0" borderId="0" xfId="49" applyFont="1" applyAlignment="1" applyProtection="1">
      <alignment vertical="center" wrapText="1"/>
      <protection locked="0"/>
    </xf>
    <xf numFmtId="167" fontId="22" fillId="34" borderId="10" xfId="49" applyNumberFormat="1" applyFont="1" applyFill="1" applyBorder="1" applyProtection="1">
      <alignment/>
      <protection locked="0"/>
    </xf>
    <xf numFmtId="167" fontId="22" fillId="0" borderId="0" xfId="49" applyNumberFormat="1" applyFont="1" applyBorder="1" applyProtection="1">
      <alignment/>
      <protection locked="0"/>
    </xf>
    <xf numFmtId="0" fontId="22" fillId="0" borderId="0" xfId="49" applyFont="1" applyBorder="1" applyAlignment="1" applyProtection="1" quotePrefix="1">
      <alignment horizontal="left"/>
      <protection locked="0"/>
    </xf>
    <xf numFmtId="0" fontId="22" fillId="0" borderId="0" xfId="49" applyFont="1" applyBorder="1" applyAlignment="1" applyProtection="1">
      <alignment horizontal="left"/>
      <protection locked="0"/>
    </xf>
    <xf numFmtId="167" fontId="3" fillId="0" borderId="10" xfId="49" applyNumberFormat="1" applyFont="1" applyBorder="1" applyProtection="1">
      <alignment/>
      <protection locked="0"/>
    </xf>
    <xf numFmtId="0" fontId="3" fillId="0" borderId="0" xfId="49" applyFont="1" applyFill="1" applyAlignment="1" applyProtection="1" quotePrefix="1">
      <alignment horizontal="center" vertical="center" wrapText="1"/>
      <protection locked="0"/>
    </xf>
    <xf numFmtId="0" fontId="3" fillId="0" borderId="0" xfId="49" applyFont="1" applyFill="1" applyAlignment="1" applyProtection="1">
      <alignment horizontal="center" vertical="center" wrapText="1"/>
      <protection locked="0"/>
    </xf>
    <xf numFmtId="168" fontId="22" fillId="0" borderId="0" xfId="49" applyNumberFormat="1" applyFont="1" applyProtection="1">
      <alignment/>
      <protection locked="0"/>
    </xf>
    <xf numFmtId="167" fontId="3" fillId="0" borderId="10" xfId="46" applyNumberFormat="1" applyFont="1" applyFill="1" applyBorder="1" applyAlignment="1" applyProtection="1">
      <alignment/>
      <protection locked="0"/>
    </xf>
    <xf numFmtId="0" fontId="22" fillId="0" borderId="0" xfId="49" applyFont="1" applyBorder="1" applyAlignment="1" applyProtection="1">
      <alignment horizontal="left" vertical="center"/>
      <protection locked="0"/>
    </xf>
    <xf numFmtId="0" fontId="22" fillId="0" borderId="0" xfId="49" applyFont="1" applyBorder="1" applyAlignment="1" applyProtection="1">
      <alignment vertical="center"/>
      <protection locked="0"/>
    </xf>
    <xf numFmtId="169" fontId="23" fillId="0" borderId="0" xfId="46" applyNumberFormat="1" applyFont="1" applyFill="1" applyBorder="1" applyAlignment="1" applyProtection="1">
      <alignment vertical="center"/>
      <protection locked="0"/>
    </xf>
    <xf numFmtId="169" fontId="46" fillId="0" borderId="0" xfId="46" applyNumberFormat="1" applyFont="1" applyFill="1" applyBorder="1" applyAlignment="1" applyProtection="1">
      <alignment vertical="center"/>
      <protection locked="0"/>
    </xf>
    <xf numFmtId="170" fontId="4" fillId="0" borderId="0" xfId="49" applyNumberFormat="1" applyFont="1" applyBorder="1" applyAlignment="1" applyProtection="1">
      <alignment vertical="center"/>
      <protection locked="0"/>
    </xf>
    <xf numFmtId="171" fontId="22" fillId="0" borderId="0" xfId="49" applyNumberFormat="1" applyFont="1" applyProtection="1">
      <alignment/>
      <protection locked="0"/>
    </xf>
    <xf numFmtId="0" fontId="24" fillId="0" borderId="0" xfId="49" applyFont="1" applyProtection="1">
      <alignment/>
      <protection hidden="1"/>
    </xf>
    <xf numFmtId="0" fontId="22" fillId="0" borderId="0" xfId="49" applyFont="1" applyAlignment="1" applyProtection="1">
      <alignment horizontal="left" vertical="center"/>
      <protection locked="0"/>
    </xf>
    <xf numFmtId="0" fontId="25" fillId="0" borderId="0" xfId="49" applyFont="1" applyBorder="1" applyAlignment="1" applyProtection="1" quotePrefix="1">
      <alignment vertic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49" applyFont="1" applyAlignment="1" applyProtection="1">
      <alignment horizontal="right"/>
      <protection hidden="1"/>
    </xf>
    <xf numFmtId="0" fontId="47" fillId="0" borderId="0" xfId="0" applyFont="1" applyAlignment="1">
      <alignment vertical="center" wrapText="1"/>
    </xf>
    <xf numFmtId="0" fontId="22" fillId="0" borderId="0" xfId="49" applyFont="1" applyAlignment="1" applyProtection="1">
      <alignment/>
      <protection hidden="1"/>
    </xf>
    <xf numFmtId="0" fontId="24" fillId="0" borderId="0" xfId="49" applyFont="1" applyAlignment="1" applyProtection="1">
      <alignment horizontal="left" vertical="top"/>
      <protection hidden="1"/>
    </xf>
    <xf numFmtId="173" fontId="3" fillId="0" borderId="0" xfId="49" applyNumberFormat="1" applyFont="1" applyAlignment="1" applyProtection="1">
      <alignment horizontal="right"/>
      <protection hidden="1"/>
    </xf>
    <xf numFmtId="0" fontId="5" fillId="0" borderId="0" xfId="0" applyFont="1" applyAlignment="1">
      <alignment vertical="center"/>
    </xf>
    <xf numFmtId="0" fontId="22" fillId="0" borderId="0" xfId="49" applyFont="1" applyAlignment="1" applyProtection="1">
      <alignment horizontal="left"/>
      <protection locked="0"/>
    </xf>
    <xf numFmtId="0" fontId="22" fillId="0" borderId="11" xfId="49" applyFont="1" applyBorder="1" applyAlignment="1" applyProtection="1">
      <alignment horizontal="left"/>
      <protection locked="0"/>
    </xf>
    <xf numFmtId="0" fontId="3" fillId="0" borderId="0" xfId="49" applyFont="1" applyFill="1" applyBorder="1" applyAlignment="1" applyProtection="1">
      <alignment horizontal="left"/>
      <protection locked="0"/>
    </xf>
    <xf numFmtId="0" fontId="3" fillId="0" borderId="11" xfId="49" applyFont="1" applyFill="1" applyBorder="1" applyAlignment="1" applyProtection="1">
      <alignment horizontal="left"/>
      <protection locked="0"/>
    </xf>
    <xf numFmtId="0" fontId="50" fillId="0" borderId="0" xfId="0" applyFont="1" applyAlignment="1">
      <alignment horizontal="left" vertical="top"/>
    </xf>
    <xf numFmtId="0" fontId="25" fillId="0" borderId="0" xfId="49" applyFont="1" applyBorder="1" applyAlignment="1" applyProtection="1" quotePrefix="1">
      <alignment vertical="center"/>
      <protection locked="0"/>
    </xf>
    <xf numFmtId="0" fontId="3" fillId="0" borderId="0" xfId="49" applyFont="1" applyAlignment="1" applyProtection="1">
      <alignment horizontal="left"/>
      <protection hidden="1"/>
    </xf>
    <xf numFmtId="0" fontId="28" fillId="0" borderId="0" xfId="49" applyFont="1" applyAlignment="1" applyProtection="1">
      <alignment horizontal="center"/>
      <protection locked="0"/>
    </xf>
    <xf numFmtId="0" fontId="22" fillId="0" borderId="0" xfId="49" applyFont="1" applyAlignment="1" applyProtection="1" quotePrefix="1">
      <alignment horizontal="left"/>
      <protection locked="0"/>
    </xf>
    <xf numFmtId="0" fontId="22" fillId="0" borderId="11" xfId="49" applyFont="1" applyBorder="1" applyAlignment="1" applyProtection="1" quotePrefix="1">
      <alignment horizontal="left"/>
      <protection locked="0"/>
    </xf>
    <xf numFmtId="0" fontId="3" fillId="0" borderId="0" xfId="49" applyFont="1" applyAlignment="1" applyProtection="1" quotePrefix="1">
      <alignment horizontal="left"/>
      <protection locked="0"/>
    </xf>
    <xf numFmtId="0" fontId="3" fillId="0" borderId="11" xfId="49" applyFont="1" applyBorder="1" applyAlignment="1" applyProtection="1" quotePrefix="1">
      <alignment horizontal="left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Madelin Disponible 2009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A18" sqref="A18:D18"/>
    </sheetView>
  </sheetViews>
  <sheetFormatPr defaultColWidth="11.421875" defaultRowHeight="15"/>
  <cols>
    <col min="1" max="1" width="6.28125" style="4" customWidth="1"/>
    <col min="2" max="2" width="23.7109375" style="4" bestFit="1" customWidth="1"/>
    <col min="3" max="3" width="12.7109375" style="4" customWidth="1"/>
    <col min="4" max="4" width="11.421875" style="4" customWidth="1"/>
    <col min="5" max="5" width="14.28125" style="4" customWidth="1"/>
    <col min="6" max="6" width="16.28125" style="4" customWidth="1"/>
    <col min="7" max="7" width="20.7109375" style="4" customWidth="1"/>
    <col min="8" max="8" width="39.00390625" style="4" bestFit="1" customWidth="1"/>
    <col min="9" max="16384" width="11.421875" style="4" customWidth="1"/>
  </cols>
  <sheetData>
    <row r="1" spans="1:9" ht="15">
      <c r="A1" s="35">
        <v>12</v>
      </c>
      <c r="B1" s="2" t="s">
        <v>0</v>
      </c>
      <c r="C1" s="1"/>
      <c r="E1" s="3"/>
      <c r="F1" s="44"/>
      <c r="G1" s="44"/>
      <c r="H1" s="1"/>
      <c r="I1" s="1"/>
    </row>
    <row r="2" spans="1:9" ht="15">
      <c r="A2" s="1"/>
      <c r="B2" s="2" t="s">
        <v>14</v>
      </c>
      <c r="C2" s="36">
        <v>43830</v>
      </c>
      <c r="F2" s="5"/>
      <c r="G2" s="5"/>
      <c r="H2" s="1"/>
      <c r="I2" s="1"/>
    </row>
    <row r="3" spans="1:9" ht="15">
      <c r="A3" s="25"/>
      <c r="B3" s="32" t="s">
        <v>15</v>
      </c>
      <c r="C3" s="1">
        <v>12</v>
      </c>
      <c r="D3" s="34"/>
      <c r="G3" s="1"/>
      <c r="H3" s="1"/>
      <c r="I3" s="1"/>
    </row>
    <row r="4" spans="1:9" ht="21" customHeight="1">
      <c r="A4" s="37" t="s">
        <v>18</v>
      </c>
      <c r="B4" s="1"/>
      <c r="D4" s="33"/>
      <c r="E4" s="33"/>
      <c r="F4" s="33"/>
      <c r="G4" s="1"/>
      <c r="H4" s="1"/>
      <c r="I4" s="1"/>
    </row>
    <row r="5" spans="1:9" ht="15">
      <c r="A5" s="25"/>
      <c r="B5" s="1"/>
      <c r="C5" s="1"/>
      <c r="D5" s="1"/>
      <c r="E5" s="1"/>
      <c r="F5" s="1"/>
      <c r="G5" s="1"/>
      <c r="H5" s="1"/>
      <c r="I5" s="1"/>
    </row>
    <row r="6" spans="1:9" ht="18.75">
      <c r="A6" s="45" t="s">
        <v>19</v>
      </c>
      <c r="B6" s="45"/>
      <c r="C6" s="45"/>
      <c r="D6" s="45"/>
      <c r="E6" s="45"/>
      <c r="F6" s="45"/>
      <c r="G6" s="45"/>
      <c r="H6" s="45"/>
      <c r="I6" s="45"/>
    </row>
    <row r="7" spans="1:9" ht="15">
      <c r="A7" s="6"/>
      <c r="B7" s="6"/>
      <c r="C7" s="6"/>
      <c r="D7" s="6"/>
      <c r="E7" s="6"/>
      <c r="F7" s="6"/>
      <c r="G7" s="6"/>
      <c r="H7" s="6"/>
      <c r="I7" s="6"/>
    </row>
    <row r="8" spans="1:8" ht="15">
      <c r="A8" s="7"/>
      <c r="B8" s="7"/>
      <c r="C8" s="7"/>
      <c r="D8" s="7"/>
      <c r="E8" s="7"/>
      <c r="F8" s="7"/>
      <c r="G8" s="8">
        <v>40524</v>
      </c>
      <c r="H8" s="6" t="s">
        <v>20</v>
      </c>
    </row>
    <row r="9" spans="1:9" ht="15">
      <c r="A9" s="6"/>
      <c r="B9" s="6"/>
      <c r="C9" s="6"/>
      <c r="D9" s="6"/>
      <c r="E9" s="6"/>
      <c r="F9" s="6"/>
      <c r="G9" s="9"/>
      <c r="H9" s="6"/>
      <c r="I9" s="6"/>
    </row>
    <row r="10" spans="1:9" ht="15">
      <c r="A10" s="46" t="s">
        <v>22</v>
      </c>
      <c r="B10" s="46"/>
      <c r="C10" s="46"/>
      <c r="D10" s="46"/>
      <c r="E10" s="47"/>
      <c r="F10" s="10"/>
      <c r="G10" s="11">
        <f>+F13</f>
        <v>0</v>
      </c>
      <c r="H10" s="12" t="s">
        <v>1</v>
      </c>
      <c r="I10" s="24">
        <f>+G10*3.75%</f>
        <v>0</v>
      </c>
    </row>
    <row r="11" spans="1:9" ht="15">
      <c r="A11" s="38" t="s">
        <v>21</v>
      </c>
      <c r="B11" s="38"/>
      <c r="C11" s="38"/>
      <c r="D11" s="38"/>
      <c r="E11" s="39"/>
      <c r="F11" s="10"/>
      <c r="G11" s="11">
        <f>+G8</f>
        <v>40524</v>
      </c>
      <c r="H11" s="13" t="s">
        <v>3</v>
      </c>
      <c r="I11" s="24">
        <f>+G11*7%</f>
        <v>2836.6800000000003</v>
      </c>
    </row>
    <row r="12" spans="1:9" ht="15">
      <c r="A12" s="38" t="s">
        <v>23</v>
      </c>
      <c r="B12" s="38"/>
      <c r="C12" s="38"/>
      <c r="D12" s="38"/>
      <c r="E12" s="39"/>
      <c r="F12" s="10">
        <v>0</v>
      </c>
      <c r="G12" s="11">
        <f>+G11*8</f>
        <v>324192</v>
      </c>
      <c r="H12" s="12" t="s">
        <v>4</v>
      </c>
      <c r="I12" s="24">
        <f>+G12*3%</f>
        <v>9725.76</v>
      </c>
    </row>
    <row r="13" spans="1:9" ht="15">
      <c r="A13" s="48" t="s">
        <v>5</v>
      </c>
      <c r="B13" s="48"/>
      <c r="C13" s="48"/>
      <c r="D13" s="48"/>
      <c r="E13" s="49"/>
      <c r="F13" s="14">
        <f>+SUM(F10:F12)</f>
        <v>0</v>
      </c>
      <c r="G13" s="11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25.5">
      <c r="A17" s="6"/>
      <c r="B17" s="6"/>
      <c r="C17" s="6"/>
      <c r="D17" s="6"/>
      <c r="E17" s="15" t="s">
        <v>6</v>
      </c>
      <c r="F17" s="15" t="s">
        <v>7</v>
      </c>
      <c r="G17" s="15" t="s">
        <v>16</v>
      </c>
      <c r="H17" s="16" t="s">
        <v>8</v>
      </c>
      <c r="I17" s="6"/>
    </row>
    <row r="18" spans="1:9" ht="15">
      <c r="A18" s="38" t="s">
        <v>9</v>
      </c>
      <c r="B18" s="38"/>
      <c r="C18" s="38"/>
      <c r="D18" s="39"/>
      <c r="E18" s="10"/>
      <c r="F18" s="10"/>
      <c r="G18" s="10"/>
      <c r="H18" s="17">
        <f>SUM(E18:G18)-F11</f>
        <v>0</v>
      </c>
      <c r="I18" s="6"/>
    </row>
    <row r="19" spans="1:9" ht="15">
      <c r="A19" s="38" t="s">
        <v>10</v>
      </c>
      <c r="B19" s="38"/>
      <c r="C19" s="38"/>
      <c r="D19" s="39"/>
      <c r="E19" s="10">
        <v>0</v>
      </c>
      <c r="F19" s="10"/>
      <c r="G19" s="10">
        <v>0</v>
      </c>
      <c r="H19" s="6"/>
      <c r="I19" s="6"/>
    </row>
    <row r="20" spans="1:9" ht="15">
      <c r="A20" s="38" t="s">
        <v>11</v>
      </c>
      <c r="B20" s="38"/>
      <c r="C20" s="38"/>
      <c r="D20" s="39"/>
      <c r="E20" s="10">
        <v>0</v>
      </c>
      <c r="F20" s="10">
        <v>0</v>
      </c>
      <c r="G20" s="10">
        <v>0</v>
      </c>
      <c r="H20" s="6"/>
      <c r="I20" s="6"/>
    </row>
    <row r="21" spans="1:9" ht="15">
      <c r="A21" s="40" t="s">
        <v>2</v>
      </c>
      <c r="B21" s="40"/>
      <c r="C21" s="40"/>
      <c r="D21" s="41"/>
      <c r="E21" s="18">
        <f>+SUM(E18:E20)</f>
        <v>0</v>
      </c>
      <c r="F21" s="18">
        <f>+SUM(F18:F20)</f>
        <v>0</v>
      </c>
      <c r="G21" s="18">
        <f>+SUM(G18:G20)</f>
        <v>0</v>
      </c>
      <c r="H21" s="6"/>
      <c r="I21" s="6"/>
    </row>
    <row r="22" spans="1:9" ht="15">
      <c r="A22" s="42" t="s">
        <v>12</v>
      </c>
      <c r="B22" s="42"/>
      <c r="C22" s="42"/>
      <c r="D22" s="42"/>
      <c r="E22" s="22">
        <f>IF(G10&gt;G12,+G12*1.875%,IF(G10&gt;1.3333*G11,G10*1.875%,G11*2.5%))</f>
        <v>1013.1</v>
      </c>
      <c r="F22" s="21">
        <f>IF(G10&gt;=G12,G12*3%,IF(G10&gt;172453,G12*3%,IF(G10&lt;=0,G11*7%,(G11*7%+G10*3.75%))))</f>
        <v>2836.6800000000003</v>
      </c>
      <c r="G22" s="21">
        <f>IF(G10&gt;G12,G12*10%+(G12-G11)*15%,IF(G10&gt;G11,G10*10%+(G10-G11)*15%,G11*10%))</f>
        <v>4052.4</v>
      </c>
      <c r="H22" s="21">
        <f>E22+F22+G22</f>
        <v>7902.18</v>
      </c>
      <c r="I22" s="19"/>
    </row>
    <row r="23" spans="1:9" ht="15.75">
      <c r="A23" s="26"/>
      <c r="B23" s="43" t="s">
        <v>13</v>
      </c>
      <c r="C23" s="43"/>
      <c r="D23" s="43"/>
      <c r="E23" s="23">
        <f>IF(E21&gt;E22,E21-E22,0)</f>
        <v>0</v>
      </c>
      <c r="F23" s="23">
        <f>IF(F21&gt;F22,F21-F22,0)</f>
        <v>0</v>
      </c>
      <c r="G23" s="23">
        <f>IF(G21&gt;G22,G21-G22,0)</f>
        <v>0</v>
      </c>
      <c r="H23" s="20"/>
      <c r="I23" s="20"/>
    </row>
    <row r="24" spans="1:9" ht="15.75">
      <c r="A24" s="26"/>
      <c r="B24" s="27"/>
      <c r="C24" s="27"/>
      <c r="D24" s="27"/>
      <c r="E24" s="23"/>
      <c r="F24" s="23"/>
      <c r="G24" s="23"/>
      <c r="H24" s="20"/>
      <c r="I24" s="20"/>
    </row>
    <row r="26" s="29" customFormat="1" ht="12.75">
      <c r="A26" s="28" t="s">
        <v>17</v>
      </c>
    </row>
    <row r="27" s="29" customFormat="1" ht="12.75">
      <c r="A27" s="31"/>
    </row>
    <row r="28" s="29" customFormat="1" ht="12.75"/>
    <row r="29" spans="2:7" s="30" customFormat="1" ht="12.75">
      <c r="B29" s="28"/>
      <c r="C29" s="28"/>
      <c r="D29" s="28"/>
      <c r="E29" s="28"/>
      <c r="F29" s="28"/>
      <c r="G29" s="28"/>
    </row>
  </sheetData>
  <sheetProtection/>
  <mergeCells count="12">
    <mergeCell ref="F1:G1"/>
    <mergeCell ref="A6:I6"/>
    <mergeCell ref="A10:E10"/>
    <mergeCell ref="A11:E11"/>
    <mergeCell ref="A12:E12"/>
    <mergeCell ref="A13:E13"/>
    <mergeCell ref="A18:D18"/>
    <mergeCell ref="A19:D19"/>
    <mergeCell ref="A20:D20"/>
    <mergeCell ref="A21:D21"/>
    <mergeCell ref="A22:D22"/>
    <mergeCell ref="B23:D23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Valérie SAINT-JEAN</cp:lastModifiedBy>
  <cp:lastPrinted>2019-01-10T11:02:14Z</cp:lastPrinted>
  <dcterms:created xsi:type="dcterms:W3CDTF">2013-12-18T13:18:14Z</dcterms:created>
  <dcterms:modified xsi:type="dcterms:W3CDTF">2020-02-13T08:26:35Z</dcterms:modified>
  <cp:category/>
  <cp:version/>
  <cp:contentType/>
  <cp:contentStatus/>
</cp:coreProperties>
</file>